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.Gruchacz\Desktop\Fundusz Pomocy 2025\Wzory ze strony MEN\Formularze w formułami\"/>
    </mc:Choice>
  </mc:AlternateContent>
  <xr:revisionPtr revIDLastSave="0" documentId="13_ncr:1_{F2DF87AD-CB5F-4A4C-97EC-60765D4ED339}" xr6:coauthVersionLast="36" xr6:coauthVersionMax="36" xr10:uidLastSave="{00000000-0000-0000-0000-000000000000}"/>
  <bookViews>
    <workbookView xWindow="0" yWindow="0" windowWidth="23040" windowHeight="8484" tabRatio="799" firstSheet="1" activeTab="1" xr2:uid="{00000000-000D-0000-FFFF-FFFF00000000}"/>
  </bookViews>
  <sheets>
    <sheet name="Wniosek 1 - JST" sheetId="1" state="hidden" r:id="rId1"/>
    <sheet name="Wniosek - lekkie" sheetId="2" r:id="rId2"/>
    <sheet name="Wniosek  - umiarkowane" sheetId="8" r:id="rId3"/>
    <sheet name="Wniosek - niesłyszący" sheetId="9" r:id="rId4"/>
    <sheet name="Wniosek - słabosłyszący" sheetId="10" r:id="rId5"/>
    <sheet name="Wniosek - autyzm" sheetId="11" r:id="rId6"/>
    <sheet name="Wniosek - słabowidzący" sheetId="12" r:id="rId7"/>
    <sheet name="Wniosek - druk powiększony" sheetId="13" r:id="rId8"/>
    <sheet name="Wniosek - niewidomi" sheetId="14" r:id="rId9"/>
    <sheet name="Wniosek - Braille'a" sheetId="15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5" l="1"/>
  <c r="R35" i="15"/>
  <c r="Q35" i="15"/>
  <c r="P35" i="15"/>
  <c r="O35" i="15"/>
  <c r="N35" i="15"/>
  <c r="M35" i="15"/>
  <c r="L35" i="15"/>
  <c r="S24" i="15"/>
  <c r="R24" i="15"/>
  <c r="Q24" i="15"/>
  <c r="P24" i="15"/>
  <c r="O24" i="15"/>
  <c r="N24" i="15"/>
  <c r="M24" i="15"/>
  <c r="L24" i="15"/>
  <c r="S35" i="14"/>
  <c r="R35" i="14"/>
  <c r="Q35" i="14"/>
  <c r="P35" i="14"/>
  <c r="O35" i="14"/>
  <c r="N35" i="14"/>
  <c r="M35" i="14"/>
  <c r="L35" i="14"/>
  <c r="S24" i="14"/>
  <c r="R24" i="14"/>
  <c r="Q24" i="14"/>
  <c r="P24" i="14"/>
  <c r="O24" i="14"/>
  <c r="N24" i="14"/>
  <c r="M24" i="14"/>
  <c r="L24" i="14"/>
  <c r="S35" i="13"/>
  <c r="R35" i="13"/>
  <c r="Q35" i="13"/>
  <c r="P35" i="13"/>
  <c r="O35" i="13"/>
  <c r="N35" i="13"/>
  <c r="M35" i="13"/>
  <c r="L35" i="13"/>
  <c r="S24" i="13"/>
  <c r="R24" i="13"/>
  <c r="Q24" i="13"/>
  <c r="P24" i="13"/>
  <c r="O24" i="13"/>
  <c r="N24" i="13"/>
  <c r="M24" i="13"/>
  <c r="L24" i="13"/>
  <c r="S35" i="12"/>
  <c r="R35" i="12"/>
  <c r="Q35" i="12"/>
  <c r="P35" i="12"/>
  <c r="O35" i="12"/>
  <c r="N35" i="12"/>
  <c r="M35" i="12"/>
  <c r="L35" i="12"/>
  <c r="S24" i="12"/>
  <c r="R24" i="12"/>
  <c r="Q24" i="12"/>
  <c r="P24" i="12"/>
  <c r="O24" i="12"/>
  <c r="N24" i="12"/>
  <c r="M24" i="12"/>
  <c r="L24" i="12"/>
  <c r="S35" i="11"/>
  <c r="R35" i="11"/>
  <c r="Q35" i="11"/>
  <c r="P35" i="11"/>
  <c r="O35" i="11"/>
  <c r="N35" i="11"/>
  <c r="M35" i="11"/>
  <c r="L35" i="11"/>
  <c r="S24" i="11"/>
  <c r="R24" i="11"/>
  <c r="Q24" i="11"/>
  <c r="P24" i="11"/>
  <c r="O24" i="11"/>
  <c r="N24" i="11"/>
  <c r="M24" i="11"/>
  <c r="L24" i="11"/>
  <c r="S35" i="10"/>
  <c r="R35" i="10"/>
  <c r="Q35" i="10"/>
  <c r="P35" i="10"/>
  <c r="O35" i="10"/>
  <c r="N35" i="10"/>
  <c r="M35" i="10"/>
  <c r="L35" i="10"/>
  <c r="S24" i="10"/>
  <c r="R24" i="10"/>
  <c r="Q24" i="10"/>
  <c r="P24" i="10"/>
  <c r="O24" i="10"/>
  <c r="N24" i="10"/>
  <c r="M24" i="10"/>
  <c r="L24" i="10"/>
  <c r="S35" i="9"/>
  <c r="R35" i="9"/>
  <c r="Q35" i="9"/>
  <c r="P35" i="9"/>
  <c r="O35" i="9"/>
  <c r="N35" i="9"/>
  <c r="M35" i="9"/>
  <c r="L35" i="9"/>
  <c r="S24" i="9"/>
  <c r="R24" i="9"/>
  <c r="Q24" i="9"/>
  <c r="P24" i="9"/>
  <c r="O24" i="9"/>
  <c r="N24" i="9"/>
  <c r="M24" i="9"/>
  <c r="L24" i="9"/>
  <c r="S35" i="8"/>
  <c r="R35" i="8"/>
  <c r="Q35" i="8"/>
  <c r="P35" i="8"/>
  <c r="O35" i="8"/>
  <c r="N35" i="8"/>
  <c r="M35" i="8"/>
  <c r="L35" i="8"/>
  <c r="S24" i="8"/>
  <c r="R24" i="8"/>
  <c r="Q24" i="8"/>
  <c r="P24" i="8"/>
  <c r="O24" i="8"/>
  <c r="N24" i="8"/>
  <c r="M24" i="8"/>
  <c r="L24" i="8"/>
  <c r="S35" i="2"/>
  <c r="R35" i="2"/>
  <c r="Q35" i="2"/>
  <c r="P35" i="2"/>
  <c r="O35" i="2"/>
  <c r="N35" i="2"/>
  <c r="M35" i="2"/>
  <c r="L35" i="2"/>
  <c r="S24" i="2"/>
  <c r="R24" i="2"/>
  <c r="Q24" i="2"/>
  <c r="P24" i="2"/>
  <c r="O24" i="2"/>
  <c r="N24" i="2"/>
  <c r="M24" i="2"/>
  <c r="L24" i="2"/>
  <c r="L36" i="15" l="1"/>
  <c r="L42" i="15" s="1"/>
  <c r="L25" i="15"/>
  <c r="L26" i="15" s="1"/>
  <c r="L36" i="14"/>
  <c r="L25" i="14"/>
  <c r="L26" i="14" s="1"/>
  <c r="L36" i="13"/>
  <c r="L42" i="13" s="1"/>
  <c r="L25" i="13"/>
  <c r="L26" i="13" s="1"/>
  <c r="L36" i="12"/>
  <c r="L42" i="12" s="1"/>
  <c r="L25" i="12"/>
  <c r="L26" i="12" s="1"/>
  <c r="L36" i="11"/>
  <c r="L37" i="11" s="1"/>
  <c r="L25" i="11"/>
  <c r="L26" i="11" s="1"/>
  <c r="L36" i="10"/>
  <c r="L37" i="10" s="1"/>
  <c r="L38" i="10" s="1"/>
  <c r="L25" i="10"/>
  <c r="L26" i="10" s="1"/>
  <c r="L36" i="9"/>
  <c r="L25" i="9"/>
  <c r="L26" i="9" s="1"/>
  <c r="L36" i="8"/>
  <c r="L37" i="8" s="1"/>
  <c r="L25" i="8"/>
  <c r="L41" i="8" s="1"/>
  <c r="L37" i="15" l="1"/>
  <c r="L38" i="15" s="1"/>
  <c r="L41" i="14"/>
  <c r="L37" i="13"/>
  <c r="L38" i="13" s="1"/>
  <c r="L37" i="12"/>
  <c r="L38" i="12" s="1"/>
  <c r="L43" i="11"/>
  <c r="L38" i="11"/>
  <c r="L43" i="10"/>
  <c r="L27" i="15"/>
  <c r="L41" i="15"/>
  <c r="L27" i="14"/>
  <c r="L42" i="14"/>
  <c r="L37" i="14"/>
  <c r="L38" i="14" s="1"/>
  <c r="L27" i="13"/>
  <c r="L41" i="13"/>
  <c r="L27" i="12"/>
  <c r="L41" i="12"/>
  <c r="L27" i="11"/>
  <c r="L41" i="11"/>
  <c r="L42" i="11"/>
  <c r="L27" i="10"/>
  <c r="L41" i="10"/>
  <c r="L42" i="10"/>
  <c r="L27" i="9"/>
  <c r="L42" i="9"/>
  <c r="L37" i="9"/>
  <c r="L43" i="9" s="1"/>
  <c r="L41" i="9"/>
  <c r="L42" i="8"/>
  <c r="L26" i="8"/>
  <c r="L43" i="8" s="1"/>
  <c r="L38" i="8"/>
  <c r="R22" i="1"/>
  <c r="Q22" i="1"/>
  <c r="P22" i="1"/>
  <c r="O22" i="1"/>
  <c r="N22" i="1"/>
  <c r="M22" i="1"/>
  <c r="L22" i="1"/>
  <c r="K22" i="1"/>
  <c r="R12" i="1"/>
  <c r="Q12" i="1"/>
  <c r="P12" i="1"/>
  <c r="O12" i="1"/>
  <c r="N12" i="1"/>
  <c r="M12" i="1"/>
  <c r="L12" i="1"/>
  <c r="K12" i="1"/>
  <c r="L43" i="15" l="1"/>
  <c r="L44" i="15" s="1"/>
  <c r="L43" i="14"/>
  <c r="L44" i="14" s="1"/>
  <c r="L43" i="13"/>
  <c r="L44" i="13" s="1"/>
  <c r="L43" i="12"/>
  <c r="L44" i="12" s="1"/>
  <c r="L44" i="11"/>
  <c r="L44" i="10"/>
  <c r="L44" i="8"/>
  <c r="L44" i="9"/>
  <c r="L38" i="9"/>
  <c r="L27" i="8"/>
  <c r="L25" i="2"/>
  <c r="L36" i="2"/>
  <c r="K23" i="1"/>
  <c r="K13" i="1"/>
  <c r="L37" i="2" l="1"/>
  <c r="L38" i="2" s="1"/>
  <c r="L42" i="2"/>
  <c r="L26" i="2"/>
  <c r="L41" i="2"/>
  <c r="K24" i="1"/>
  <c r="K25" i="1" s="1"/>
  <c r="K29" i="1"/>
  <c r="K14" i="1"/>
  <c r="K28" i="1"/>
  <c r="L43" i="2" l="1"/>
  <c r="L44" i="2" s="1"/>
  <c r="L27" i="2"/>
  <c r="K15" i="1"/>
  <c r="K30" i="1"/>
  <c r="K31" i="1" s="1"/>
</calcChain>
</file>

<file path=xl/sharedStrings.xml><?xml version="1.0" encoding="utf-8"?>
<sst xmlns="http://schemas.openxmlformats.org/spreadsheetml/2006/main" count="549" uniqueCount="52">
  <si>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</si>
  <si>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</si>
  <si>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</si>
  <si>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</si>
  <si>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</si>
  <si>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</si>
  <si>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</si>
  <si>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</si>
  <si>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</si>
  <si>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</si>
  <si>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</si>
  <si>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</si>
  <si>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</si>
  <si>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</si>
  <si>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</si>
  <si>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</si>
  <si>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</si>
  <si>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</si>
  <si>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</si>
  <si>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</si>
  <si>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</si>
  <si>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</si>
  <si>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</si>
  <si>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 xml:space="preserve"> III Łącznie wnioskowane środki z Funduszu Pomocy (część I i II):</t>
  </si>
  <si>
    <t>Szkoła podstawowa i artystyczna realizująca kształcenie ogólne w zakresie szkoły podstawowej</t>
  </si>
  <si>
    <t>4. Kwota 1 % na obsługę zadania (zaokrąglony w dół do pełnych groszy)</t>
  </si>
  <si>
    <t>4. Środki niezbędne na wyposażenie szkół podstawowych w podręczniki lub materiały edukacyjne (łączna kwota)</t>
  </si>
  <si>
    <t>5. Kwota 1 % na obsługę zadania (zaokrąglony w dół do pełnych groszy)</t>
  </si>
  <si>
    <t>3. Kwota 1 % na obsługę zadania (zaokrąglony w dół do pełnych groszy)</t>
  </si>
  <si>
    <t>Razem (suma kwot wskazanych w poz. 1-3)</t>
  </si>
  <si>
    <t>1. Na zakup podręczników lub materiałów edukacyjnych</t>
  </si>
  <si>
    <t>2. Na zakup materiałów ćwiczeniowych</t>
  </si>
  <si>
    <t>3. Środki niezbędne na wyposażenie szkół podstawowych w materiały ćwiczeniowe (łączna kwota)</t>
  </si>
  <si>
    <t>Imię i nazwisko osoby sporządzającej, e-mail, nr telefonu</t>
  </si>
  <si>
    <t>……………………………………………………………………………………………………….</t>
  </si>
  <si>
    <t>……………………………………………………………………………………….…………….</t>
  </si>
  <si>
    <t>6. Wnioskowana kwota (suma kwot wskazanych w poz. 4 i 5)</t>
  </si>
  <si>
    <t>5. Wnioskowana kwota (suma kwot wskazanych w poz. 3 i 4)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</si>
  <si>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</si>
  <si>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</si>
  <si>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</si>
  <si>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</si>
  <si>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Wniosek o środki z Funduszu Pomocy dla uczniów będących obywatelami Ukrainy, na wyposażenie szkół w podręczniki, materiały edukacyjne lub materiały ćwiczeniowe w roku szkolnym 2025/2026*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</si>
  <si>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</si>
  <si>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</si>
  <si>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>**Dotyczy uczniów będących obywatelami Ukrainy, o których mowa w art. 50b ustawy z dnia 12 marca 2022 o pomocy obywatelom Ukrainy w związku z konfliktem zbrojnym na terytorium tego państwa (Dz. U. z 2025, poz.337 z późn. zm.)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</si>
  <si>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</si>
  <si>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(Dz. U. z 2024 r. poz. 754, 1562 i 1572), zwanej dalej „ustawą” </t>
  </si>
  <si>
    <t>**Dotyczy uczniów będących obywatelami Ukrainy, o których mowa w art. 50b ustawy z dnia 12 marca 2022 o pomocy obywatelom Ukrainy w związku z konfliktem zbrojnym na terytorium tego państwa                                   (Dz. U. z 2025, poz.337 z późn. zm.)</t>
  </si>
  <si>
    <t>*Wniosek składany jest w terminie od 15 kwietnia do 15 września 2025 r.</t>
  </si>
  <si>
    <t>**Wniosek składany jest w terminie od 15 kwietnia do 15 września 2025 r.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</si>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</sst>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4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2" borderId="12" xfId="0" applyFill="1" applyBorder="1"/>
    <xf numFmtId="0" fontId="0" fillId="0" borderId="0" xfId="0" applyAlignment="1">
      <alignment vertical="top"/>
    </xf>
    <xf numFmtId="164" fontId="0" fillId="0" borderId="1" xfId="0" applyNumberFormat="1" applyBorder="1"/>
    <xf numFmtId="0" fontId="10" fillId="0" borderId="0" xfId="0" applyFont="1"/>
    <xf numFmtId="0" fontId="0" fillId="3" borderId="12" xfId="0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S42"/>
  <sheetViews>
    <sheetView topLeftCell="A22" zoomScale="90" zoomScaleNormal="90" workbookViewId="0">
      <selection activeCell="K31" sqref="K31:R31"/>
    </sheetView>
  </sheetViews>
  <sheetFormatPr defaultRowHeight="14.4" x14ac:dyDescent="0.3"/>
  <cols>
    <col min="3" max="3" width="11.44140625" customWidth="1"/>
    <col min="10" max="10" width="22.6640625" customWidth="1"/>
    <col min="11" max="11" width="11.109375" customWidth="1"/>
    <col min="12" max="12" width="12" customWidth="1"/>
    <col min="13" max="13" width="11.5546875" customWidth="1"/>
    <col min="14" max="14" width="11.44140625" customWidth="1"/>
    <col min="15" max="15" width="10.5546875" customWidth="1"/>
    <col min="16" max="16" width="11.5546875" customWidth="1"/>
    <col min="17" max="17" width="11.44140625" customWidth="1"/>
    <col min="18" max="18" width="10.33203125" customWidth="1"/>
  </cols>
  <sheetData>
    <row r="2" spans="3:19" ht="26.25" customHeight="1" x14ac:dyDescent="0.3">
      <c r="C2" s="52" t="s">
        <v>21</v>
      </c>
      <c r="D2" s="52"/>
      <c r="E2" s="52"/>
      <c r="F2" s="52"/>
    </row>
    <row r="3" spans="3:19" ht="29.25" customHeight="1" x14ac:dyDescent="0.3">
      <c r="C3" s="10" t="s">
        <v>22</v>
      </c>
    </row>
    <row r="4" spans="3:19" ht="63.75" customHeight="1" x14ac:dyDescent="0.3">
      <c r="C4" s="53" t="s">
        <v>42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7"/>
    </row>
    <row r="5" spans="3:19" ht="20.25" customHeight="1" x14ac:dyDescent="0.3"/>
    <row r="7" spans="3:19" ht="18" x14ac:dyDescent="0.3">
      <c r="C7" s="63" t="s">
        <v>8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3:19" ht="32.25" customHeight="1" x14ac:dyDescent="0.3">
      <c r="C8" s="57"/>
      <c r="D8" s="58"/>
      <c r="E8" s="58"/>
      <c r="F8" s="58"/>
      <c r="G8" s="58"/>
      <c r="H8" s="58"/>
      <c r="I8" s="58"/>
      <c r="J8" s="59"/>
      <c r="K8" s="66" t="s">
        <v>24</v>
      </c>
      <c r="L8" s="66"/>
      <c r="M8" s="66"/>
      <c r="N8" s="66"/>
      <c r="O8" s="66"/>
      <c r="P8" s="66"/>
      <c r="Q8" s="66"/>
      <c r="R8" s="66"/>
    </row>
    <row r="9" spans="3:19" x14ac:dyDescent="0.3">
      <c r="C9" s="60"/>
      <c r="D9" s="61"/>
      <c r="E9" s="61"/>
      <c r="F9" s="61"/>
      <c r="G9" s="61"/>
      <c r="H9" s="61"/>
      <c r="I9" s="61"/>
      <c r="J9" s="62"/>
      <c r="K9" s="2" t="s">
        <v>0</v>
      </c>
      <c r="L9" s="2" t="s">
        <v>1</v>
      </c>
      <c r="M9" s="2" t="s">
        <v>2</v>
      </c>
      <c r="N9" s="2" t="s">
        <v>3</v>
      </c>
      <c r="O9" s="2" t="s">
        <v>4</v>
      </c>
      <c r="P9" s="2" t="s">
        <v>5</v>
      </c>
      <c r="Q9" s="2" t="s">
        <v>6</v>
      </c>
      <c r="R9" s="2" t="s">
        <v>7</v>
      </c>
    </row>
    <row r="10" spans="3:19" ht="30" customHeight="1" x14ac:dyDescent="0.3">
      <c r="C10" s="45" t="s">
        <v>43</v>
      </c>
      <c r="D10" s="45"/>
      <c r="E10" s="45"/>
      <c r="F10" s="45"/>
      <c r="G10" s="45"/>
      <c r="H10" s="45"/>
      <c r="I10" s="45"/>
      <c r="J10" s="45"/>
      <c r="K10" s="19"/>
      <c r="L10" s="15"/>
      <c r="M10" s="20"/>
      <c r="N10" s="19"/>
      <c r="O10" s="15"/>
      <c r="P10" s="20"/>
      <c r="Q10" s="19"/>
      <c r="R10" s="15"/>
    </row>
    <row r="11" spans="3:19" ht="52.5" customHeight="1" x14ac:dyDescent="0.3">
      <c r="C11" s="42" t="s">
        <v>44</v>
      </c>
      <c r="D11" s="43"/>
      <c r="E11" s="43"/>
      <c r="F11" s="43"/>
      <c r="G11" s="43"/>
      <c r="H11" s="43"/>
      <c r="I11" s="43"/>
      <c r="J11" s="44"/>
      <c r="K11" s="20"/>
      <c r="L11" s="20"/>
      <c r="M11" s="19"/>
      <c r="N11" s="20"/>
      <c r="O11" s="20"/>
      <c r="P11" s="19"/>
      <c r="Q11" s="20"/>
      <c r="R11" s="1"/>
    </row>
    <row r="12" spans="3:19" ht="96.75" customHeight="1" x14ac:dyDescent="0.3">
      <c r="C12" s="45" t="s">
        <v>38</v>
      </c>
      <c r="D12" s="54"/>
      <c r="E12" s="54"/>
      <c r="F12" s="54"/>
      <c r="G12" s="54"/>
      <c r="H12" s="54"/>
      <c r="I12" s="54"/>
      <c r="J12" s="54"/>
      <c r="K12" s="17">
        <f>K11*98.01</f>
        <v>0</v>
      </c>
      <c r="L12" s="17">
        <f>L11*98.01</f>
        <v>0</v>
      </c>
      <c r="M12" s="17">
        <f>M10*98.01</f>
        <v>0</v>
      </c>
      <c r="N12" s="17">
        <f>N11*183.15</f>
        <v>0</v>
      </c>
      <c r="O12" s="17">
        <f>O11*235.62</f>
        <v>0</v>
      </c>
      <c r="P12" s="17">
        <f>P10*235.62</f>
        <v>0</v>
      </c>
      <c r="Q12" s="17">
        <f>Q11*326.7</f>
        <v>0</v>
      </c>
      <c r="R12" s="17">
        <f>R11*326.7</f>
        <v>0</v>
      </c>
    </row>
    <row r="13" spans="3:19" ht="30.75" customHeight="1" x14ac:dyDescent="0.3">
      <c r="C13" s="42" t="s">
        <v>26</v>
      </c>
      <c r="D13" s="43"/>
      <c r="E13" s="43"/>
      <c r="F13" s="43"/>
      <c r="G13" s="43"/>
      <c r="H13" s="43"/>
      <c r="I13" s="43"/>
      <c r="J13" s="44"/>
      <c r="K13" s="46">
        <f>SUM(K12:R12)</f>
        <v>0</v>
      </c>
      <c r="L13" s="47"/>
      <c r="M13" s="47"/>
      <c r="N13" s="47"/>
      <c r="O13" s="47"/>
      <c r="P13" s="47"/>
      <c r="Q13" s="47"/>
      <c r="R13" s="48"/>
    </row>
    <row r="14" spans="3:19" ht="24.75" customHeight="1" x14ac:dyDescent="0.3">
      <c r="C14" s="42" t="s">
        <v>27</v>
      </c>
      <c r="D14" s="43"/>
      <c r="E14" s="43"/>
      <c r="F14" s="43"/>
      <c r="G14" s="43"/>
      <c r="H14" s="43"/>
      <c r="I14" s="43"/>
      <c r="J14" s="44"/>
      <c r="K14" s="46">
        <f>ROUNDDOWN(K13*0.01,2)</f>
        <v>0</v>
      </c>
      <c r="L14" s="47"/>
      <c r="M14" s="47"/>
      <c r="N14" s="47"/>
      <c r="O14" s="47"/>
      <c r="P14" s="47"/>
      <c r="Q14" s="47"/>
      <c r="R14" s="48"/>
    </row>
    <row r="15" spans="3:19" x14ac:dyDescent="0.3">
      <c r="C15" s="55" t="s">
        <v>36</v>
      </c>
      <c r="D15" s="55"/>
      <c r="E15" s="55"/>
      <c r="F15" s="55"/>
      <c r="G15" s="55"/>
      <c r="H15" s="55"/>
      <c r="I15" s="55"/>
      <c r="J15" s="55"/>
      <c r="K15" s="56">
        <f>SUM(K13:R14)</f>
        <v>0</v>
      </c>
      <c r="L15" s="56"/>
      <c r="M15" s="56"/>
      <c r="N15" s="56"/>
      <c r="O15" s="56"/>
      <c r="P15" s="56"/>
      <c r="Q15" s="56"/>
      <c r="R15" s="56"/>
    </row>
    <row r="18" spans="3:18" ht="18" x14ac:dyDescent="0.35">
      <c r="C18" s="26" t="s">
        <v>9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3:18" ht="33.75" customHeight="1" x14ac:dyDescent="0.3">
      <c r="C19" s="57"/>
      <c r="D19" s="58"/>
      <c r="E19" s="58"/>
      <c r="F19" s="58"/>
      <c r="G19" s="58"/>
      <c r="H19" s="58"/>
      <c r="I19" s="58"/>
      <c r="J19" s="59"/>
      <c r="K19" s="66" t="s">
        <v>24</v>
      </c>
      <c r="L19" s="66"/>
      <c r="M19" s="66"/>
      <c r="N19" s="66"/>
      <c r="O19" s="66"/>
      <c r="P19" s="66"/>
      <c r="Q19" s="66"/>
      <c r="R19" s="66"/>
    </row>
    <row r="20" spans="3:18" x14ac:dyDescent="0.3">
      <c r="C20" s="60"/>
      <c r="D20" s="61"/>
      <c r="E20" s="61"/>
      <c r="F20" s="61"/>
      <c r="G20" s="61"/>
      <c r="H20" s="61"/>
      <c r="I20" s="61"/>
      <c r="J20" s="62"/>
      <c r="K20" s="2" t="s">
        <v>0</v>
      </c>
      <c r="L20" s="2" t="s">
        <v>1</v>
      </c>
      <c r="M20" s="2" t="s">
        <v>2</v>
      </c>
      <c r="N20" s="2" t="s">
        <v>3</v>
      </c>
      <c r="O20" s="2" t="s">
        <v>4</v>
      </c>
      <c r="P20" s="2" t="s">
        <v>5</v>
      </c>
      <c r="Q20" s="2" t="s">
        <v>6</v>
      </c>
      <c r="R20" s="2" t="s">
        <v>7</v>
      </c>
    </row>
    <row r="21" spans="3:18" ht="33" customHeight="1" x14ac:dyDescent="0.3">
      <c r="C21" s="45" t="s">
        <v>43</v>
      </c>
      <c r="D21" s="45"/>
      <c r="E21" s="45"/>
      <c r="F21" s="45"/>
      <c r="G21" s="45"/>
      <c r="H21" s="45"/>
      <c r="I21" s="45"/>
      <c r="J21" s="45"/>
      <c r="K21" s="1"/>
      <c r="L21" s="1"/>
      <c r="M21" s="1"/>
      <c r="N21" s="1"/>
      <c r="O21" s="1"/>
      <c r="P21" s="1"/>
      <c r="Q21" s="1"/>
      <c r="R21" s="1"/>
    </row>
    <row r="22" spans="3:18" ht="75" customHeight="1" x14ac:dyDescent="0.3">
      <c r="C22" s="45" t="s">
        <v>39</v>
      </c>
      <c r="D22" s="54"/>
      <c r="E22" s="54"/>
      <c r="F22" s="54"/>
      <c r="G22" s="54"/>
      <c r="H22" s="54"/>
      <c r="I22" s="54"/>
      <c r="J22" s="54"/>
      <c r="K22" s="17">
        <f>K21*54.45</f>
        <v>0</v>
      </c>
      <c r="L22" s="17">
        <f>L21*54.45</f>
        <v>0</v>
      </c>
      <c r="M22" s="17">
        <f>M21*54.45</f>
        <v>0</v>
      </c>
      <c r="N22" s="17">
        <f>N21*27.23</f>
        <v>0</v>
      </c>
      <c r="O22" s="17">
        <f>O21*27.23</f>
        <v>0</v>
      </c>
      <c r="P22" s="17">
        <f>P21*27.23</f>
        <v>0</v>
      </c>
      <c r="Q22" s="17">
        <f>Q21*27.23</f>
        <v>0</v>
      </c>
      <c r="R22" s="17">
        <f>R21*27.23</f>
        <v>0</v>
      </c>
    </row>
    <row r="23" spans="3:18" ht="34.5" customHeight="1" x14ac:dyDescent="0.3">
      <c r="C23" s="42" t="s">
        <v>32</v>
      </c>
      <c r="D23" s="43"/>
      <c r="E23" s="43"/>
      <c r="F23" s="43"/>
      <c r="G23" s="43"/>
      <c r="H23" s="43"/>
      <c r="I23" s="43"/>
      <c r="J23" s="44"/>
      <c r="K23" s="46">
        <f>SUM(K22:R22)</f>
        <v>0</v>
      </c>
      <c r="L23" s="47"/>
      <c r="M23" s="47"/>
      <c r="N23" s="47"/>
      <c r="O23" s="47"/>
      <c r="P23" s="47"/>
      <c r="Q23" s="47"/>
      <c r="R23" s="48"/>
    </row>
    <row r="24" spans="3:18" ht="22.5" customHeight="1" x14ac:dyDescent="0.3">
      <c r="C24" s="42" t="s">
        <v>25</v>
      </c>
      <c r="D24" s="43"/>
      <c r="E24" s="43"/>
      <c r="F24" s="43"/>
      <c r="G24" s="43"/>
      <c r="H24" s="43"/>
      <c r="I24" s="43"/>
      <c r="J24" s="44"/>
      <c r="K24" s="46">
        <f>ROUNDDOWN(K23*0.01,2)</f>
        <v>0</v>
      </c>
      <c r="L24" s="47"/>
      <c r="M24" s="47"/>
      <c r="N24" s="47"/>
      <c r="O24" s="47"/>
      <c r="P24" s="47"/>
      <c r="Q24" s="47"/>
      <c r="R24" s="48"/>
    </row>
    <row r="25" spans="3:18" x14ac:dyDescent="0.3">
      <c r="C25" s="55" t="s">
        <v>37</v>
      </c>
      <c r="D25" s="55"/>
      <c r="E25" s="55"/>
      <c r="F25" s="55"/>
      <c r="G25" s="55"/>
      <c r="H25" s="55"/>
      <c r="I25" s="55"/>
      <c r="J25" s="55"/>
      <c r="K25" s="56">
        <f>SUM(K23:R24)</f>
        <v>0</v>
      </c>
      <c r="L25" s="56"/>
      <c r="M25" s="56"/>
      <c r="N25" s="56"/>
      <c r="O25" s="56"/>
      <c r="P25" s="56"/>
      <c r="Q25" s="56"/>
      <c r="R25" s="56"/>
    </row>
    <row r="26" spans="3:18" x14ac:dyDescent="0.3"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spans="3:18" ht="41.25" customHeight="1" x14ac:dyDescent="0.3">
      <c r="C27" s="49" t="s">
        <v>23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</row>
    <row r="28" spans="3:18" ht="18" x14ac:dyDescent="0.3">
      <c r="C28" s="34" t="s">
        <v>30</v>
      </c>
      <c r="D28" s="34"/>
      <c r="E28" s="34"/>
      <c r="F28" s="34"/>
      <c r="G28" s="34"/>
      <c r="H28" s="34"/>
      <c r="I28" s="34"/>
      <c r="J28" s="34"/>
      <c r="K28" s="36">
        <f>K13</f>
        <v>0</v>
      </c>
      <c r="L28" s="36"/>
      <c r="M28" s="36"/>
      <c r="N28" s="36"/>
      <c r="O28" s="36"/>
      <c r="P28" s="36"/>
      <c r="Q28" s="36"/>
      <c r="R28" s="36"/>
    </row>
    <row r="29" spans="3:18" ht="18" x14ac:dyDescent="0.35">
      <c r="C29" s="35" t="s">
        <v>31</v>
      </c>
      <c r="D29" s="35"/>
      <c r="E29" s="35"/>
      <c r="F29" s="35"/>
      <c r="G29" s="35"/>
      <c r="H29" s="35"/>
      <c r="I29" s="35"/>
      <c r="J29" s="35"/>
      <c r="K29" s="37">
        <f>K23</f>
        <v>0</v>
      </c>
      <c r="L29" s="38"/>
      <c r="M29" s="38"/>
      <c r="N29" s="38"/>
      <c r="O29" s="38"/>
      <c r="P29" s="38"/>
      <c r="Q29" s="38"/>
      <c r="R29" s="39"/>
    </row>
    <row r="30" spans="3:18" ht="18" x14ac:dyDescent="0.35">
      <c r="C30" s="26" t="s">
        <v>28</v>
      </c>
      <c r="D30" s="27"/>
      <c r="E30" s="27"/>
      <c r="F30" s="27"/>
      <c r="G30" s="27"/>
      <c r="H30" s="27"/>
      <c r="I30" s="27"/>
      <c r="J30" s="28"/>
      <c r="K30" s="29">
        <f>SUM(K14,K24)</f>
        <v>0</v>
      </c>
      <c r="L30" s="29"/>
      <c r="M30" s="29"/>
      <c r="N30" s="29"/>
      <c r="O30" s="29"/>
      <c r="P30" s="29"/>
      <c r="Q30" s="29"/>
      <c r="R30" s="29"/>
    </row>
    <row r="31" spans="3:18" ht="18" x14ac:dyDescent="0.35">
      <c r="C31" s="30" t="s">
        <v>29</v>
      </c>
      <c r="D31" s="30"/>
      <c r="E31" s="30"/>
      <c r="F31" s="30"/>
      <c r="G31" s="30"/>
      <c r="H31" s="30"/>
      <c r="I31" s="30"/>
      <c r="J31" s="30"/>
      <c r="K31" s="29">
        <f>SUM(K28:R30)</f>
        <v>0</v>
      </c>
      <c r="L31" s="29"/>
      <c r="M31" s="29"/>
      <c r="N31" s="29"/>
      <c r="O31" s="29"/>
      <c r="P31" s="29"/>
      <c r="Q31" s="29"/>
      <c r="R31" s="29"/>
    </row>
    <row r="32" spans="3:18" ht="18" x14ac:dyDescent="0.35">
      <c r="C32" s="13"/>
      <c r="D32" s="13"/>
      <c r="E32" s="13"/>
      <c r="F32" s="13"/>
      <c r="G32" s="13"/>
      <c r="H32" s="13"/>
      <c r="I32" s="13"/>
      <c r="J32" s="13"/>
      <c r="K32" s="14"/>
      <c r="L32" s="14"/>
      <c r="M32" s="14"/>
      <c r="N32" s="14"/>
      <c r="O32" s="14"/>
      <c r="P32" s="14"/>
      <c r="Q32" s="14"/>
      <c r="R32" s="14"/>
    </row>
    <row r="34" spans="3:18" x14ac:dyDescent="0.3">
      <c r="C34" s="33" t="s">
        <v>34</v>
      </c>
      <c r="D34" s="33"/>
      <c r="E34" s="33"/>
      <c r="F34" s="33"/>
      <c r="G34" s="33"/>
      <c r="H34" s="33"/>
    </row>
    <row r="35" spans="3:18" x14ac:dyDescent="0.3">
      <c r="C35" s="32" t="s">
        <v>33</v>
      </c>
      <c r="D35" s="32"/>
      <c r="E35" s="32"/>
      <c r="F35" s="32"/>
      <c r="G35" s="32"/>
      <c r="H35" s="32"/>
    </row>
    <row r="37" spans="3:18" x14ac:dyDescent="0.3">
      <c r="O37" t="s">
        <v>19</v>
      </c>
    </row>
    <row r="38" spans="3:18" ht="40.5" customHeight="1" x14ac:dyDescent="0.3">
      <c r="C38" s="16"/>
      <c r="D38" s="16"/>
      <c r="O38" s="31" t="s">
        <v>20</v>
      </c>
      <c r="P38" s="31"/>
      <c r="Q38" s="31"/>
      <c r="R38" s="31"/>
    </row>
    <row r="40" spans="3:18" x14ac:dyDescent="0.3">
      <c r="F40" s="21"/>
      <c r="G40" s="21"/>
      <c r="H40" s="21"/>
    </row>
    <row r="41" spans="3:18" x14ac:dyDescent="0.3">
      <c r="C41" s="40" t="s">
        <v>49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3:18" ht="32.4" customHeight="1" x14ac:dyDescent="0.3">
      <c r="C42" s="24" t="s">
        <v>45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mergeCells count="39">
    <mergeCell ref="C2:F2"/>
    <mergeCell ref="C4:R4"/>
    <mergeCell ref="C21:J21"/>
    <mergeCell ref="C22:J22"/>
    <mergeCell ref="C25:J25"/>
    <mergeCell ref="K25:R25"/>
    <mergeCell ref="C8:J9"/>
    <mergeCell ref="C7:R7"/>
    <mergeCell ref="C18:R18"/>
    <mergeCell ref="C19:J20"/>
    <mergeCell ref="C11:J11"/>
    <mergeCell ref="C12:J12"/>
    <mergeCell ref="K8:R8"/>
    <mergeCell ref="C15:J15"/>
    <mergeCell ref="K15:R15"/>
    <mergeCell ref="K19:R19"/>
    <mergeCell ref="C14:J14"/>
    <mergeCell ref="C10:J10"/>
    <mergeCell ref="C24:J24"/>
    <mergeCell ref="K14:R14"/>
    <mergeCell ref="C27:R27"/>
    <mergeCell ref="K24:R24"/>
    <mergeCell ref="C13:J13"/>
    <mergeCell ref="K13:R13"/>
    <mergeCell ref="C23:J23"/>
    <mergeCell ref="K23:R23"/>
    <mergeCell ref="C28:J28"/>
    <mergeCell ref="C29:J29"/>
    <mergeCell ref="K28:R28"/>
    <mergeCell ref="K29:R29"/>
    <mergeCell ref="C41:R41"/>
    <mergeCell ref="C42:R42"/>
    <mergeCell ref="C30:J30"/>
    <mergeCell ref="K30:R30"/>
    <mergeCell ref="C31:J31"/>
    <mergeCell ref="K31:R31"/>
    <mergeCell ref="O38:R38"/>
    <mergeCell ref="C35:H35"/>
    <mergeCell ref="C34:H34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7EEF-B77C-4BC9-B3B6-BC77855183AE}">
  <sheetPr>
    <tabColor theme="7" tint="0.39997558519241921"/>
    <pageSetUpPr fitToPage="1"/>
  </sheetPr>
  <dimension ref="B2:V55"/>
  <sheetViews>
    <sheetView workbookViewId="0">
      <selection activeCell="T35" sqref="T35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 t="s">
        <v>51</v>
      </c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L23*1960.2</f>
        <v>0</v>
      </c>
      <c r="M24" s="17">
        <f>M23*1960.2</f>
        <v>0</v>
      </c>
      <c r="N24" s="17">
        <f>N22*1960.2</f>
        <v>0</v>
      </c>
      <c r="O24" s="17">
        <f>O23*3663</f>
        <v>0</v>
      </c>
      <c r="P24" s="17">
        <f>P23*4712.4</f>
        <v>0</v>
      </c>
      <c r="Q24" s="17">
        <f>Q22*4712.4</f>
        <v>0</v>
      </c>
      <c r="R24" s="17">
        <f>R23*6534</f>
        <v>0</v>
      </c>
      <c r="S24" s="17">
        <f>S23*6534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L34*1089</f>
        <v>0</v>
      </c>
      <c r="M35" s="17">
        <f>M34*1089</f>
        <v>0</v>
      </c>
      <c r="N35" s="17">
        <f>N34*1089</f>
        <v>0</v>
      </c>
      <c r="O35" s="17">
        <f>O34*544.6</f>
        <v>0</v>
      </c>
      <c r="P35" s="17">
        <f>P34*544.6</f>
        <v>0</v>
      </c>
      <c r="Q35" s="17">
        <f>Q34*544.6</f>
        <v>0</v>
      </c>
      <c r="R35" s="17">
        <f>R34*544.6</f>
        <v>0</v>
      </c>
      <c r="S35" s="17">
        <f>S34*544.6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2:V55"/>
  <sheetViews>
    <sheetView tabSelected="1" workbookViewId="0">
      <selection activeCell="L41" sqref="L41:S41"/>
    </sheetView>
  </sheetViews>
  <sheetFormatPr defaultRowHeight="14.4" x14ac:dyDescent="0.3"/>
  <cols>
    <col min="1" max="1" width="9.109375"/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 t="s">
        <v>51</v>
      </c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" t="s">
        <v>0</v>
      </c>
      <c r="M21" s="2" t="s">
        <v>1</v>
      </c>
      <c r="N21" s="2" t="s">
        <v>2</v>
      </c>
      <c r="O21" s="2" t="s">
        <v>3</v>
      </c>
      <c r="P21" s="2" t="s">
        <v>4</v>
      </c>
      <c r="Q21" s="2" t="s">
        <v>5</v>
      </c>
      <c r="R21" s="2" t="s">
        <v>6</v>
      </c>
      <c r="S21" s="2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L23*274.43</f>
        <v>0</v>
      </c>
      <c r="M24" s="17">
        <f>M23*274.43</f>
        <v>0</v>
      </c>
      <c r="N24" s="17">
        <f>N22*274.43</f>
        <v>0</v>
      </c>
      <c r="O24" s="17">
        <f>O23*384.62</f>
        <v>0</v>
      </c>
      <c r="P24" s="17">
        <f>P23*494.8</f>
        <v>0</v>
      </c>
      <c r="Q24" s="17">
        <f>Q22*494.8</f>
        <v>0</v>
      </c>
      <c r="R24" s="17">
        <f>R23*686.07</f>
        <v>0</v>
      </c>
      <c r="S24" s="17">
        <f>S23*686.07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" t="s">
        <v>0</v>
      </c>
      <c r="M33" s="2" t="s">
        <v>1</v>
      </c>
      <c r="N33" s="2" t="s">
        <v>2</v>
      </c>
      <c r="O33" s="2" t="s">
        <v>3</v>
      </c>
      <c r="P33" s="2" t="s">
        <v>4</v>
      </c>
      <c r="Q33" s="2" t="s">
        <v>5</v>
      </c>
      <c r="R33" s="2" t="s">
        <v>6</v>
      </c>
      <c r="S33" s="2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L34*136.13</f>
        <v>0</v>
      </c>
      <c r="M35" s="17">
        <f>M34*136.13</f>
        <v>0</v>
      </c>
      <c r="N35" s="17">
        <f>N34*136.13</f>
        <v>0</v>
      </c>
      <c r="O35" s="17">
        <f>O34*68.08</f>
        <v>0</v>
      </c>
      <c r="P35" s="17">
        <f>P34*68.08</f>
        <v>0</v>
      </c>
      <c r="Q35" s="17">
        <f>Q34*68.08</f>
        <v>0</v>
      </c>
      <c r="R35" s="17">
        <f>R34*68.08</f>
        <v>0</v>
      </c>
      <c r="S35" s="17">
        <f>S34*68.08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12"/>
      <c r="E39" s="12"/>
      <c r="F39" s="12"/>
      <c r="G39" s="12"/>
      <c r="H39" s="12"/>
      <c r="I39" s="12"/>
      <c r="J39" s="12"/>
      <c r="K39" s="1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38:K38"/>
    <mergeCell ref="L38:S38"/>
    <mergeCell ref="D40:S40"/>
    <mergeCell ref="D41:K41"/>
    <mergeCell ref="D55:S55"/>
    <mergeCell ref="L41:S41"/>
    <mergeCell ref="D48:I48"/>
    <mergeCell ref="D54:S54"/>
    <mergeCell ref="L42:S42"/>
    <mergeCell ref="P51:S51"/>
    <mergeCell ref="D42:K42"/>
    <mergeCell ref="D43:K43"/>
    <mergeCell ref="L43:S43"/>
    <mergeCell ref="D37:K37"/>
    <mergeCell ref="D12:V12"/>
    <mergeCell ref="D25:K25"/>
    <mergeCell ref="D34:K34"/>
    <mergeCell ref="D35:K35"/>
    <mergeCell ref="L25:S25"/>
    <mergeCell ref="D13:T13"/>
    <mergeCell ref="D14:T14"/>
    <mergeCell ref="D32:K33"/>
    <mergeCell ref="L32:S32"/>
    <mergeCell ref="D7:T7"/>
    <mergeCell ref="D9:T9"/>
    <mergeCell ref="D27:K27"/>
    <mergeCell ref="L27:S27"/>
    <mergeCell ref="D8:T8"/>
    <mergeCell ref="D19:S19"/>
    <mergeCell ref="D20:K21"/>
    <mergeCell ref="L20:S20"/>
    <mergeCell ref="D23:K23"/>
    <mergeCell ref="D24:K24"/>
    <mergeCell ref="C2:F2"/>
    <mergeCell ref="C3:D3"/>
    <mergeCell ref="D47:I47"/>
    <mergeCell ref="D44:K44"/>
    <mergeCell ref="D10:T10"/>
    <mergeCell ref="D11:T11"/>
    <mergeCell ref="D15:T15"/>
    <mergeCell ref="D22:K22"/>
    <mergeCell ref="D26:K26"/>
    <mergeCell ref="L26:S26"/>
    <mergeCell ref="D36:K36"/>
    <mergeCell ref="L36:S36"/>
    <mergeCell ref="L37:S37"/>
    <mergeCell ref="L44:S44"/>
    <mergeCell ref="C5:S5"/>
    <mergeCell ref="D31:S31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5C42-A016-48B2-AC6E-B727565901DF}">
  <sheetPr>
    <tabColor theme="4"/>
    <pageSetUpPr fitToPage="1"/>
  </sheetPr>
  <dimension ref="B2:V55"/>
  <sheetViews>
    <sheetView topLeftCell="A37" workbookViewId="0">
      <selection activeCell="L36" sqref="L36:S36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 t="s">
        <v>51</v>
      </c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L23*196.02</f>
        <v>0</v>
      </c>
      <c r="M24" s="17">
        <f>M23*196.02</f>
        <v>0</v>
      </c>
      <c r="N24" s="17">
        <f>N22*196.02</f>
        <v>0</v>
      </c>
      <c r="O24" s="17">
        <f>O23*366.3</f>
        <v>0</v>
      </c>
      <c r="P24" s="17">
        <f>P23*471.24</f>
        <v>0</v>
      </c>
      <c r="Q24" s="17">
        <f>Q22*471.24</f>
        <v>0</v>
      </c>
      <c r="R24" s="17">
        <f>R23*653.4</f>
        <v>0</v>
      </c>
      <c r="S24" s="17">
        <f>S23*653.4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L34*152.46</f>
        <v>0</v>
      </c>
      <c r="M35" s="17">
        <f>M34*152.46</f>
        <v>0</v>
      </c>
      <c r="N35" s="17">
        <f>N34*152.46</f>
        <v>0</v>
      </c>
      <c r="O35" s="17">
        <f>O34*76.24</f>
        <v>0</v>
      </c>
      <c r="P35" s="17">
        <f>P34*76.24</f>
        <v>0</v>
      </c>
      <c r="Q35" s="17">
        <f>Q34*76.24</f>
        <v>0</v>
      </c>
      <c r="R35" s="17">
        <f>R34*76.24</f>
        <v>0</v>
      </c>
      <c r="S35" s="17">
        <f>S34*76.24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7044-C305-47D6-9991-3AFD734D2083}">
  <sheetPr>
    <tabColor theme="5"/>
    <pageSetUpPr fitToPage="1"/>
  </sheetPr>
  <dimension ref="B2:V55"/>
  <sheetViews>
    <sheetView topLeftCell="A37" workbookViewId="0">
      <selection activeCell="L36" sqref="L36:S36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 t="s">
        <v>51</v>
      </c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L23*274.43</f>
        <v>0</v>
      </c>
      <c r="M24" s="17">
        <f>M23*274.43</f>
        <v>0</v>
      </c>
      <c r="N24" s="17">
        <f>N22*274.43</f>
        <v>0</v>
      </c>
      <c r="O24" s="17">
        <f>O23*384.62</f>
        <v>0</v>
      </c>
      <c r="P24" s="17">
        <f>P23*494.8</f>
        <v>0</v>
      </c>
      <c r="Q24" s="17">
        <f>Q22*494.8</f>
        <v>0</v>
      </c>
      <c r="R24" s="17">
        <f>R23*686.07</f>
        <v>0</v>
      </c>
      <c r="S24" s="17">
        <f>S23*686.07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L34*152.46</f>
        <v>0</v>
      </c>
      <c r="M35" s="17">
        <f>M34*152.46</f>
        <v>0</v>
      </c>
      <c r="N35" s="17">
        <f>N34*152.46</f>
        <v>0</v>
      </c>
      <c r="O35" s="17">
        <f>O34*76.24</f>
        <v>0</v>
      </c>
      <c r="P35" s="17">
        <f>P34*76.24</f>
        <v>0</v>
      </c>
      <c r="Q35" s="17">
        <f>Q34*76.24</f>
        <v>0</v>
      </c>
      <c r="R35" s="17">
        <f>R34*76.24</f>
        <v>0</v>
      </c>
      <c r="S35" s="17">
        <f>S34*76.24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6A49F-617E-4780-95C8-1B9B299DF555}">
  <sheetPr>
    <tabColor theme="6"/>
    <pageSetUpPr fitToPage="1"/>
  </sheetPr>
  <dimension ref="B2:V55"/>
  <sheetViews>
    <sheetView topLeftCell="A34" workbookViewId="0">
      <selection activeCell="T35" sqref="T35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 t="s">
        <v>51</v>
      </c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L23*274.43</f>
        <v>0</v>
      </c>
      <c r="M24" s="17">
        <f>M23*274.43</f>
        <v>0</v>
      </c>
      <c r="N24" s="17">
        <f>N22*274.43</f>
        <v>0</v>
      </c>
      <c r="O24" s="17">
        <f>O23*384.62</f>
        <v>0</v>
      </c>
      <c r="P24" s="17">
        <f>P23*494.8</f>
        <v>0</v>
      </c>
      <c r="Q24" s="17">
        <f>Q22*494.8</f>
        <v>0</v>
      </c>
      <c r="R24" s="17">
        <f>R23*686.07</f>
        <v>0</v>
      </c>
      <c r="S24" s="17">
        <f>S23*686.07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L34*136.13</f>
        <v>0</v>
      </c>
      <c r="M35" s="17">
        <f>M34*136.13</f>
        <v>0</v>
      </c>
      <c r="N35" s="17">
        <f>N34*136.13</f>
        <v>0</v>
      </c>
      <c r="O35" s="17">
        <f>O34*68.08</f>
        <v>0</v>
      </c>
      <c r="P35" s="17">
        <f>P34*68.08</f>
        <v>0</v>
      </c>
      <c r="Q35" s="17">
        <f>Q34*68.08</f>
        <v>0</v>
      </c>
      <c r="R35" s="17">
        <f>R34*68.08</f>
        <v>0</v>
      </c>
      <c r="S35" s="17">
        <f>S34*68.08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D867-BAB9-4CAB-A753-F2985DAD2D7D}">
  <sheetPr>
    <tabColor theme="7"/>
    <pageSetUpPr fitToPage="1"/>
  </sheetPr>
  <dimension ref="B2:V55"/>
  <sheetViews>
    <sheetView topLeftCell="A37" workbookViewId="0">
      <selection activeCell="L36" sqref="L36:S36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 t="s">
        <v>51</v>
      </c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L23*274.43</f>
        <v>0</v>
      </c>
      <c r="M24" s="17">
        <f>M23*274.43</f>
        <v>0</v>
      </c>
      <c r="N24" s="17">
        <f>N22*274.43</f>
        <v>0</v>
      </c>
      <c r="O24" s="17">
        <f>O23*384.62</f>
        <v>0</v>
      </c>
      <c r="P24" s="17">
        <f>P23*494.8</f>
        <v>0</v>
      </c>
      <c r="Q24" s="17">
        <f>Q22*494.8</f>
        <v>0</v>
      </c>
      <c r="R24" s="17">
        <f>R23*686.07</f>
        <v>0</v>
      </c>
      <c r="S24" s="17">
        <f>S23*686.07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L34*141.57</f>
        <v>0</v>
      </c>
      <c r="M35" s="17">
        <f>M34*141.57</f>
        <v>0</v>
      </c>
      <c r="N35" s="17">
        <f>N34*141.57</f>
        <v>0</v>
      </c>
      <c r="O35" s="17">
        <f>O34*70.8</f>
        <v>0</v>
      </c>
      <c r="P35" s="17">
        <f>P34*70.8</f>
        <v>0</v>
      </c>
      <c r="Q35" s="17">
        <f>Q34*70.8</f>
        <v>0</v>
      </c>
      <c r="R35" s="17">
        <f>R34*70.8</f>
        <v>0</v>
      </c>
      <c r="S35" s="17">
        <f>S34*70.8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670F-D22E-462E-8881-574BAA76DD02}">
  <sheetPr>
    <tabColor theme="9"/>
    <pageSetUpPr fitToPage="1"/>
  </sheetPr>
  <dimension ref="B2:V55"/>
  <sheetViews>
    <sheetView topLeftCell="A37" workbookViewId="0">
      <selection activeCell="S35" sqref="S35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 t="s">
        <v>51</v>
      </c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L23*205.82</f>
        <v>0</v>
      </c>
      <c r="M24" s="17">
        <f>M23*205.82</f>
        <v>0</v>
      </c>
      <c r="N24" s="17">
        <f>N22*205.82</f>
        <v>0</v>
      </c>
      <c r="O24" s="17">
        <f>O23*384.62</f>
        <v>0</v>
      </c>
      <c r="P24" s="17">
        <f>P23*494.8</f>
        <v>0</v>
      </c>
      <c r="Q24" s="17">
        <f>Q22*494.8</f>
        <v>0</v>
      </c>
      <c r="R24" s="17">
        <f>R23*686.07</f>
        <v>0</v>
      </c>
      <c r="S24" s="17">
        <f>S23*686.07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L34*136.13</f>
        <v>0</v>
      </c>
      <c r="M35" s="17">
        <f>M34*136.13</f>
        <v>0</v>
      </c>
      <c r="N35" s="17">
        <f>N34*136.13</f>
        <v>0</v>
      </c>
      <c r="O35" s="17">
        <f>O34*68.08</f>
        <v>0</v>
      </c>
      <c r="P35" s="17">
        <f>P34*68.08</f>
        <v>0</v>
      </c>
      <c r="Q35" s="17">
        <f>Q34*68.08</f>
        <v>0</v>
      </c>
      <c r="R35" s="17">
        <f>R34*68.08</f>
        <v>0</v>
      </c>
      <c r="S35" s="17">
        <f>S34*68.08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6CCE-2762-48BC-8ADE-E5FDEAAEB57F}">
  <sheetPr>
    <tabColor rgb="FFC00000"/>
    <pageSetUpPr fitToPage="1"/>
  </sheetPr>
  <dimension ref="B2:V55"/>
  <sheetViews>
    <sheetView topLeftCell="A25" workbookViewId="0">
      <selection activeCell="R35" sqref="R35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 t="s">
        <v>51</v>
      </c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/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L23*784.08</f>
        <v>0</v>
      </c>
      <c r="M24" s="17">
        <f>M23*784.08</f>
        <v>0</v>
      </c>
      <c r="N24" s="17">
        <f>N22*784.08</f>
        <v>0</v>
      </c>
      <c r="O24" s="17">
        <f>O23*1465.2</f>
        <v>0</v>
      </c>
      <c r="P24" s="17">
        <f>P23*1884.96</f>
        <v>0</v>
      </c>
      <c r="Q24" s="17">
        <f>Q22*1884.96</f>
        <v>0</v>
      </c>
      <c r="R24" s="17">
        <f>R23*2613.6</f>
        <v>0</v>
      </c>
      <c r="S24" s="17">
        <f>S23*2613.6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L34*435.6</f>
        <v>0</v>
      </c>
      <c r="M35" s="17">
        <f>M34*435.6</f>
        <v>0</v>
      </c>
      <c r="N35" s="17">
        <f>N34*435.6</f>
        <v>0</v>
      </c>
      <c r="O35" s="17">
        <f>O34*217.84</f>
        <v>0</v>
      </c>
      <c r="P35" s="17">
        <f>P34*217.84</f>
        <v>0</v>
      </c>
      <c r="Q35" s="17">
        <f>Q34*217.84</f>
        <v>0</v>
      </c>
      <c r="R35" s="17">
        <f>R34*217.84</f>
        <v>0</v>
      </c>
      <c r="S35" s="17">
        <f>S34*217.84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DA9B-D3AA-4C48-A3FA-B1B45BA830FA}">
  <sheetPr>
    <tabColor rgb="FF92D050"/>
    <pageSetUpPr fitToPage="1"/>
  </sheetPr>
  <dimension ref="B2:V55"/>
  <sheetViews>
    <sheetView topLeftCell="A37" workbookViewId="0">
      <selection activeCell="S35" sqref="S35"/>
    </sheetView>
  </sheetViews>
  <sheetFormatPr defaultRowHeight="14.4" x14ac:dyDescent="0.3"/>
  <cols>
    <col min="4" max="4" width="11.44140625" customWidth="1"/>
    <col min="11" max="11" width="14.88671875" customWidth="1"/>
    <col min="12" max="12" width="11.109375" customWidth="1"/>
    <col min="13" max="13" width="12" customWidth="1"/>
    <col min="14" max="14" width="11.5546875" customWidth="1"/>
    <col min="15" max="15" width="11.44140625" customWidth="1"/>
    <col min="16" max="16" width="10.5546875" customWidth="1"/>
    <col min="17" max="17" width="11.5546875" customWidth="1"/>
    <col min="18" max="18" width="11.44140625" customWidth="1"/>
    <col min="19" max="19" width="10.33203125" customWidth="1"/>
  </cols>
  <sheetData>
    <row r="2" spans="2:22" x14ac:dyDescent="0.3">
      <c r="C2" s="52" t="s">
        <v>21</v>
      </c>
      <c r="D2" s="52"/>
      <c r="E2" s="52"/>
      <c r="F2" s="52"/>
    </row>
    <row r="3" spans="2:22" x14ac:dyDescent="0.3">
      <c r="C3" s="67" t="s">
        <v>22</v>
      </c>
      <c r="D3" s="67"/>
    </row>
    <row r="5" spans="2:22" ht="78" customHeight="1" x14ac:dyDescent="0.3">
      <c r="B5" s="7"/>
      <c r="C5" s="53" t="s">
        <v>46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8"/>
    </row>
    <row r="6" spans="2:22" ht="30" customHeigh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3">
      <c r="B7" s="3"/>
      <c r="C7" s="5"/>
      <c r="D7" s="68" t="s">
        <v>11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/>
      <c r="V7" s="3"/>
    </row>
    <row r="8" spans="2:22" ht="20.100000000000001" customHeight="1" x14ac:dyDescent="0.3">
      <c r="B8" s="3"/>
      <c r="C8" s="5"/>
      <c r="D8" s="68" t="s">
        <v>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3"/>
      <c r="V8" s="3"/>
    </row>
    <row r="9" spans="2:22" ht="20.100000000000001" customHeight="1" x14ac:dyDescent="0.3">
      <c r="B9" s="3"/>
      <c r="C9" s="5"/>
      <c r="D9" s="68" t="s">
        <v>13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3"/>
      <c r="V9" s="3"/>
    </row>
    <row r="10" spans="2:22" ht="20.100000000000001" customHeight="1" x14ac:dyDescent="0.3">
      <c r="B10" s="3"/>
      <c r="C10" s="5"/>
      <c r="D10" s="68" t="s">
        <v>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3"/>
      <c r="V10" s="3"/>
    </row>
    <row r="11" spans="2:22" ht="20.100000000000001" customHeight="1" x14ac:dyDescent="0.3">
      <c r="B11" s="3"/>
      <c r="C11" s="5"/>
      <c r="D11" s="68" t="s">
        <v>15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3"/>
      <c r="V11" s="3"/>
    </row>
    <row r="12" spans="2:22" ht="20.100000000000001" customHeight="1" x14ac:dyDescent="0.3">
      <c r="B12" s="3"/>
      <c r="C12" s="5"/>
      <c r="D12" s="68" t="s">
        <v>47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20.100000000000001" customHeight="1" x14ac:dyDescent="0.3">
      <c r="B13" s="3"/>
      <c r="C13" s="5"/>
      <c r="D13" s="68" t="s">
        <v>16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3"/>
      <c r="V13" s="3"/>
    </row>
    <row r="14" spans="2:22" ht="20.100000000000001" customHeight="1" x14ac:dyDescent="0.3">
      <c r="B14" s="3"/>
      <c r="C14" s="5" t="s">
        <v>51</v>
      </c>
      <c r="D14" s="68" t="s">
        <v>17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"/>
      <c r="V14" s="3"/>
    </row>
    <row r="15" spans="2:22" ht="20.100000000000001" customHeight="1" x14ac:dyDescent="0.3">
      <c r="B15" s="3"/>
      <c r="C15" s="5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"/>
      <c r="V15" s="3"/>
    </row>
    <row r="17" spans="2:20" ht="18.75" customHeight="1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9" spans="2:20" ht="18" x14ac:dyDescent="0.35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0" ht="30" customHeight="1" x14ac:dyDescent="0.3">
      <c r="D20" s="57"/>
      <c r="E20" s="58"/>
      <c r="F20" s="58"/>
      <c r="G20" s="58"/>
      <c r="H20" s="58"/>
      <c r="I20" s="58"/>
      <c r="J20" s="58"/>
      <c r="K20" s="59"/>
      <c r="L20" s="70" t="s">
        <v>24</v>
      </c>
      <c r="M20" s="71"/>
      <c r="N20" s="71"/>
      <c r="O20" s="71"/>
      <c r="P20" s="71"/>
      <c r="Q20" s="71"/>
      <c r="R20" s="71"/>
      <c r="S20" s="72"/>
    </row>
    <row r="21" spans="2:20" ht="34.5" customHeight="1" x14ac:dyDescent="0.3">
      <c r="D21" s="60"/>
      <c r="E21" s="61"/>
      <c r="F21" s="61"/>
      <c r="G21" s="61"/>
      <c r="H21" s="61"/>
      <c r="I21" s="61"/>
      <c r="J21" s="61"/>
      <c r="K21" s="62"/>
      <c r="L21" s="23" t="s">
        <v>0</v>
      </c>
      <c r="M21" s="23" t="s">
        <v>1</v>
      </c>
      <c r="N21" s="23" t="s">
        <v>2</v>
      </c>
      <c r="O21" s="23" t="s">
        <v>3</v>
      </c>
      <c r="P21" s="23" t="s">
        <v>4</v>
      </c>
      <c r="Q21" s="23" t="s">
        <v>5</v>
      </c>
      <c r="R21" s="23" t="s">
        <v>6</v>
      </c>
      <c r="S21" s="23" t="s">
        <v>7</v>
      </c>
    </row>
    <row r="22" spans="2:20" ht="34.5" customHeight="1" x14ac:dyDescent="0.3">
      <c r="D22" s="45" t="s">
        <v>43</v>
      </c>
      <c r="E22" s="45"/>
      <c r="F22" s="45"/>
      <c r="G22" s="45"/>
      <c r="H22" s="45"/>
      <c r="I22" s="45"/>
      <c r="J22" s="45"/>
      <c r="K22" s="45"/>
      <c r="L22" s="19"/>
      <c r="M22" s="15"/>
      <c r="N22" s="20"/>
      <c r="O22" s="19"/>
      <c r="P22" s="15"/>
      <c r="Q22" s="20"/>
      <c r="R22" s="19"/>
      <c r="S22" s="15"/>
    </row>
    <row r="23" spans="2:20" ht="42" customHeight="1" x14ac:dyDescent="0.3">
      <c r="D23" s="42" t="s">
        <v>44</v>
      </c>
      <c r="E23" s="43"/>
      <c r="F23" s="43"/>
      <c r="G23" s="43"/>
      <c r="H23" s="43"/>
      <c r="I23" s="43"/>
      <c r="J23" s="43"/>
      <c r="K23" s="44"/>
      <c r="L23" s="20"/>
      <c r="M23" s="20"/>
      <c r="N23" s="19"/>
      <c r="O23" s="20"/>
      <c r="P23" s="20"/>
      <c r="Q23" s="19"/>
      <c r="R23" s="20"/>
      <c r="S23" s="1"/>
    </row>
    <row r="24" spans="2:20" ht="129" customHeight="1" x14ac:dyDescent="0.3">
      <c r="D24" s="45" t="s">
        <v>40</v>
      </c>
      <c r="E24" s="54"/>
      <c r="F24" s="54"/>
      <c r="G24" s="54"/>
      <c r="H24" s="54"/>
      <c r="I24" s="54"/>
      <c r="J24" s="54"/>
      <c r="K24" s="54"/>
      <c r="L24" s="17">
        <f>L23*254.83</f>
        <v>0</v>
      </c>
      <c r="M24" s="17">
        <f>M23*254.83</f>
        <v>0</v>
      </c>
      <c r="N24" s="17">
        <f>N22*254.83</f>
        <v>0</v>
      </c>
      <c r="O24" s="17">
        <f>O23*476.19</f>
        <v>0</v>
      </c>
      <c r="P24" s="17">
        <f>P23*612.61</f>
        <v>0</v>
      </c>
      <c r="Q24" s="17">
        <f>Q22*612.61</f>
        <v>0</v>
      </c>
      <c r="R24" s="17">
        <f>R23*849.42</f>
        <v>0</v>
      </c>
      <c r="S24" s="17">
        <f>S23*849.42</f>
        <v>0</v>
      </c>
    </row>
    <row r="25" spans="2:20" ht="36" customHeight="1" x14ac:dyDescent="0.3">
      <c r="D25" s="42" t="s">
        <v>26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0" ht="27.75" customHeight="1" x14ac:dyDescent="0.3">
      <c r="D26" s="42" t="s">
        <v>27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0" x14ac:dyDescent="0.3">
      <c r="D27" s="55" t="s">
        <v>36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31" spans="2:20" ht="18" x14ac:dyDescent="0.35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0" ht="31.5" customHeight="1" x14ac:dyDescent="0.3">
      <c r="D32" s="57"/>
      <c r="E32" s="58"/>
      <c r="F32" s="58"/>
      <c r="G32" s="58"/>
      <c r="H32" s="58"/>
      <c r="I32" s="58"/>
      <c r="J32" s="58"/>
      <c r="K32" s="59"/>
      <c r="L32" s="66" t="s">
        <v>24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3">
      <c r="D33" s="60"/>
      <c r="E33" s="61"/>
      <c r="F33" s="61"/>
      <c r="G33" s="61"/>
      <c r="H33" s="61"/>
      <c r="I33" s="61"/>
      <c r="J33" s="61"/>
      <c r="K33" s="62"/>
      <c r="L33" s="23" t="s">
        <v>0</v>
      </c>
      <c r="M33" s="23" t="s">
        <v>1</v>
      </c>
      <c r="N33" s="23" t="s">
        <v>2</v>
      </c>
      <c r="O33" s="23" t="s">
        <v>3</v>
      </c>
      <c r="P33" s="23" t="s">
        <v>4</v>
      </c>
      <c r="Q33" s="23" t="s">
        <v>5</v>
      </c>
      <c r="R33" s="23" t="s">
        <v>6</v>
      </c>
      <c r="S33" s="23" t="s">
        <v>7</v>
      </c>
    </row>
    <row r="34" spans="4:19" ht="35.25" customHeight="1" x14ac:dyDescent="0.3">
      <c r="D34" s="45" t="s">
        <v>43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3">
      <c r="D35" s="45" t="s">
        <v>41</v>
      </c>
      <c r="E35" s="54"/>
      <c r="F35" s="54"/>
      <c r="G35" s="54"/>
      <c r="H35" s="54"/>
      <c r="I35" s="54"/>
      <c r="J35" s="54"/>
      <c r="K35" s="54"/>
      <c r="L35" s="17">
        <f>L34*152.46</f>
        <v>0</v>
      </c>
      <c r="M35" s="17">
        <f>M34*152.46</f>
        <v>0</v>
      </c>
      <c r="N35" s="17">
        <f>N34*152.46</f>
        <v>0</v>
      </c>
      <c r="O35" s="17">
        <f>O34*76.24</f>
        <v>0</v>
      </c>
      <c r="P35" s="17">
        <f>P34*76.24</f>
        <v>0</v>
      </c>
      <c r="Q35" s="17">
        <f>Q34*76.24</f>
        <v>0</v>
      </c>
      <c r="R35" s="17">
        <f>R34*76.24</f>
        <v>0</v>
      </c>
      <c r="S35" s="17">
        <f>S34*76.24</f>
        <v>0</v>
      </c>
    </row>
    <row r="36" spans="4:19" ht="29.25" customHeight="1" x14ac:dyDescent="0.3">
      <c r="D36" s="42" t="s">
        <v>32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ht="29.25" customHeight="1" x14ac:dyDescent="0.3">
      <c r="D37" s="42" t="s">
        <v>25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3">
      <c r="D38" s="55" t="s">
        <v>37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x14ac:dyDescent="0.3">
      <c r="D39" s="22"/>
      <c r="E39" s="22"/>
      <c r="F39" s="22"/>
      <c r="G39" s="22"/>
      <c r="H39" s="22"/>
      <c r="I39" s="22"/>
      <c r="J39" s="22"/>
      <c r="K39" s="22"/>
      <c r="L39" s="11"/>
      <c r="M39" s="11"/>
      <c r="N39" s="11"/>
      <c r="O39" s="11"/>
      <c r="P39" s="11"/>
      <c r="Q39" s="11"/>
      <c r="R39" s="11"/>
      <c r="S39" s="11"/>
    </row>
    <row r="40" spans="4:19" ht="18" x14ac:dyDescent="0.3">
      <c r="D40" s="49" t="s">
        <v>23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ht="18" x14ac:dyDescent="0.35">
      <c r="D41" s="34" t="s">
        <v>30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ht="18" x14ac:dyDescent="0.35">
      <c r="D42" s="35" t="s">
        <v>31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ht="18" x14ac:dyDescent="0.35">
      <c r="D43" s="26" t="s">
        <v>28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ht="18" x14ac:dyDescent="0.35">
      <c r="D44" s="30" t="s">
        <v>29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3">
      <c r="D47" s="33" t="s">
        <v>35</v>
      </c>
      <c r="E47" s="33"/>
      <c r="F47" s="33"/>
      <c r="G47" s="33"/>
      <c r="H47" s="33"/>
      <c r="I47" s="33"/>
    </row>
    <row r="48" spans="4:19" x14ac:dyDescent="0.3">
      <c r="D48" s="32" t="s">
        <v>33</v>
      </c>
      <c r="E48" s="32"/>
      <c r="F48" s="32"/>
      <c r="G48" s="32"/>
      <c r="H48" s="32"/>
      <c r="I48" s="32"/>
    </row>
    <row r="50" spans="4:19" x14ac:dyDescent="0.3">
      <c r="P50" t="s">
        <v>19</v>
      </c>
    </row>
    <row r="51" spans="4:19" ht="33" customHeight="1" x14ac:dyDescent="0.3">
      <c r="D51" s="16"/>
      <c r="E51" s="16"/>
      <c r="P51" s="31" t="s">
        <v>20</v>
      </c>
      <c r="Q51" s="31"/>
      <c r="R51" s="31"/>
      <c r="S51" s="31"/>
    </row>
    <row r="53" spans="4:19" x14ac:dyDescent="0.3">
      <c r="F53" s="21"/>
      <c r="G53" s="21"/>
      <c r="H53" s="21"/>
      <c r="I53" s="21"/>
    </row>
    <row r="54" spans="4:19" x14ac:dyDescent="0.3">
      <c r="D54" s="24" t="s">
        <v>50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3">
      <c r="D55" s="24" t="s">
        <v>48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9:T9"/>
    <mergeCell ref="C2:F2"/>
    <mergeCell ref="C3:D3"/>
    <mergeCell ref="C5:S5"/>
    <mergeCell ref="D7:T7"/>
    <mergeCell ref="D8:T8"/>
    <mergeCell ref="D24:K24"/>
    <mergeCell ref="D10:T10"/>
    <mergeCell ref="D11:T11"/>
    <mergeCell ref="D12:V12"/>
    <mergeCell ref="D13:T13"/>
    <mergeCell ref="D14:T14"/>
    <mergeCell ref="D15:T15"/>
    <mergeCell ref="D19:S19"/>
    <mergeCell ref="D20:K21"/>
    <mergeCell ref="L20:S20"/>
    <mergeCell ref="D22:K22"/>
    <mergeCell ref="D23:K23"/>
    <mergeCell ref="D25:K25"/>
    <mergeCell ref="L25:S25"/>
    <mergeCell ref="D26:K26"/>
    <mergeCell ref="L26:S26"/>
    <mergeCell ref="D27:K27"/>
    <mergeCell ref="L27:S27"/>
    <mergeCell ref="D41:K41"/>
    <mergeCell ref="L41:S41"/>
    <mergeCell ref="D31:S31"/>
    <mergeCell ref="D32:K33"/>
    <mergeCell ref="L32:S32"/>
    <mergeCell ref="D34:K34"/>
    <mergeCell ref="D35:K35"/>
    <mergeCell ref="D36:K36"/>
    <mergeCell ref="L36:S36"/>
    <mergeCell ref="D37:K37"/>
    <mergeCell ref="L37:S37"/>
    <mergeCell ref="D38:K38"/>
    <mergeCell ref="L38:S38"/>
    <mergeCell ref="D40:S40"/>
    <mergeCell ref="D42:K42"/>
    <mergeCell ref="L42:S42"/>
    <mergeCell ref="D43:K43"/>
    <mergeCell ref="L43:S43"/>
    <mergeCell ref="D44:K44"/>
    <mergeCell ref="L44:S44"/>
    <mergeCell ref="D47:I47"/>
    <mergeCell ref="D48:I48"/>
    <mergeCell ref="P51:S51"/>
    <mergeCell ref="D54:S54"/>
    <mergeCell ref="D55:S5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Wniosek 1 - JST</vt:lpstr>
      <vt:lpstr>Wniosek - lekkie</vt:lpstr>
      <vt:lpstr>Wniosek  - umiarkowane</vt:lpstr>
      <vt:lpstr>Wniosek - niesłyszący</vt:lpstr>
      <vt:lpstr>Wniosek - słabosłyszący</vt:lpstr>
      <vt:lpstr>Wniosek - autyzm</vt:lpstr>
      <vt:lpstr>Wniosek - słabowidzący</vt:lpstr>
      <vt:lpstr>Wniosek - druk powiększony</vt:lpstr>
      <vt:lpstr>Wniosek - niewidomi</vt:lpstr>
      <vt:lpstr>Wniosek - Braille'a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Gruchacz Magdalena</cp:lastModifiedBy>
  <cp:lastPrinted>2023-02-20T09:58:35Z</cp:lastPrinted>
  <dcterms:created xsi:type="dcterms:W3CDTF">2023-02-15T07:20:22Z</dcterms:created>
  <dcterms:modified xsi:type="dcterms:W3CDTF">2025-04-03T11:45:37Z</dcterms:modified>
</cp:coreProperties>
</file>